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bhanft_pa_gov/Documents/! State Budget files/2026-27 State Budget files/Web files/2. Enactment/"/>
    </mc:Choice>
  </mc:AlternateContent>
  <xr:revisionPtr revIDLastSave="11" documentId="13_ncr:1_{94C28FD0-E839-43AE-AADE-C11C62FDD01B}" xr6:coauthVersionLast="47" xr6:coauthVersionMax="47" xr10:uidLastSave="{F0401C8B-CAC5-4BD3-9E4C-0C1B32AEAC68}"/>
  <bookViews>
    <workbookView xWindow="-120" yWindow="-120" windowWidth="29040" windowHeight="15720" xr2:uid="{208D2C88-FFE4-4924-B0A8-34D0BC85A271}"/>
  </bookViews>
  <sheets>
    <sheet name="STATE" sheetId="1" r:id="rId1"/>
  </sheets>
  <definedNames>
    <definedName name="_xlnm.Print_Area" localSheetId="0">STATE!$A$1:$E$105</definedName>
    <definedName name="_xlnm.Print_Titles" localSheetId="0">STATE!$1:$5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E77" i="1" s="1"/>
  <c r="D71" i="1"/>
  <c r="B73" i="1"/>
  <c r="D33" i="1" l="1"/>
  <c r="E33" i="1" s="1"/>
  <c r="D27" i="1"/>
  <c r="E27" i="1" s="1"/>
  <c r="D26" i="1"/>
  <c r="E26" i="1" s="1"/>
  <c r="D25" i="1"/>
  <c r="D24" i="1"/>
  <c r="E24" i="1" s="1"/>
  <c r="D23" i="1"/>
  <c r="E23" i="1" s="1"/>
  <c r="D22" i="1"/>
  <c r="D21" i="1"/>
  <c r="E21" i="1" s="1"/>
  <c r="D16" i="1"/>
  <c r="E16" i="1" s="1"/>
  <c r="D12" i="1"/>
  <c r="E12" i="1" s="1"/>
  <c r="D11" i="1"/>
  <c r="E11" i="1" s="1"/>
  <c r="D10" i="1"/>
  <c r="E10" i="1" s="1"/>
  <c r="D9" i="1"/>
  <c r="E9" i="1" s="1"/>
  <c r="D8" i="1"/>
  <c r="E8" i="1" s="1"/>
  <c r="C93" i="1"/>
  <c r="B93" i="1"/>
  <c r="C90" i="1"/>
  <c r="B90" i="1"/>
  <c r="C87" i="1"/>
  <c r="B87" i="1"/>
  <c r="C83" i="1"/>
  <c r="B83" i="1"/>
  <c r="C78" i="1"/>
  <c r="B78" i="1"/>
  <c r="C73" i="1"/>
  <c r="C58" i="1"/>
  <c r="B58" i="1"/>
  <c r="C46" i="1"/>
  <c r="B46" i="1"/>
  <c r="C17" i="1"/>
  <c r="B17" i="1"/>
  <c r="C13" i="1"/>
  <c r="B13" i="1"/>
  <c r="D92" i="1"/>
  <c r="E92" i="1" s="1"/>
  <c r="D89" i="1"/>
  <c r="E89" i="1"/>
  <c r="D86" i="1"/>
  <c r="E86" i="1" s="1"/>
  <c r="D85" i="1"/>
  <c r="E85" i="1" s="1"/>
  <c r="D82" i="1"/>
  <c r="E82" i="1" s="1"/>
  <c r="D81" i="1"/>
  <c r="E81" i="1" s="1"/>
  <c r="D76" i="1"/>
  <c r="E76" i="1" s="1"/>
  <c r="D72" i="1"/>
  <c r="E72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2" i="1"/>
  <c r="E32" i="1" s="1"/>
  <c r="D31" i="1"/>
  <c r="E31" i="1" s="1"/>
  <c r="D30" i="1"/>
  <c r="E30" i="1" s="1"/>
  <c r="D29" i="1"/>
  <c r="E29" i="1" s="1"/>
  <c r="D28" i="1"/>
  <c r="E28" i="1" s="1"/>
  <c r="D49" i="1"/>
  <c r="E49" i="1" s="1"/>
  <c r="D50" i="1"/>
  <c r="E50" i="1" s="1"/>
  <c r="D51" i="1"/>
  <c r="E51" i="1" s="1"/>
  <c r="D13" i="1" l="1"/>
  <c r="E13" i="1" s="1"/>
  <c r="D78" i="1"/>
  <c r="E78" i="1" s="1"/>
  <c r="D93" i="1"/>
  <c r="E93" i="1" s="1"/>
  <c r="D90" i="1"/>
  <c r="E90" i="1" s="1"/>
  <c r="D73" i="1"/>
  <c r="E73" i="1" s="1"/>
  <c r="D17" i="1"/>
  <c r="E17" i="1" s="1"/>
  <c r="D46" i="1"/>
  <c r="E46" i="1" s="1"/>
  <c r="D83" i="1"/>
  <c r="E83" i="1" s="1"/>
  <c r="B60" i="1"/>
  <c r="B95" i="1"/>
  <c r="B97" i="1" s="1"/>
  <c r="D58" i="1"/>
  <c r="E58" i="1" s="1"/>
  <c r="E63" i="1"/>
  <c r="C60" i="1"/>
  <c r="C95" i="1"/>
  <c r="C97" i="1" s="1"/>
  <c r="D87" i="1"/>
  <c r="E87" i="1" s="1"/>
  <c r="D95" i="1" l="1"/>
  <c r="E95" i="1" s="1"/>
  <c r="D60" i="1"/>
  <c r="E60" i="1" s="1"/>
  <c r="B99" i="1"/>
  <c r="C99" i="1"/>
  <c r="D97" i="1"/>
  <c r="E97" i="1" s="1"/>
  <c r="D99" i="1" l="1"/>
  <c r="E99" i="1" s="1"/>
</calcChain>
</file>

<file path=xl/sharedStrings.xml><?xml version="1.0" encoding="utf-8"?>
<sst xmlns="http://schemas.openxmlformats.org/spreadsheetml/2006/main" count="115" uniqueCount="94">
  <si>
    <t>DEPARTMENT OF EDUCATION</t>
  </si>
  <si>
    <t>SUMMARY OF STATE APPROPRIATIONS</t>
  </si>
  <si>
    <t>(Dollar Amounts in Thousands)</t>
  </si>
  <si>
    <t xml:space="preserve"> </t>
  </si>
  <si>
    <t>%
Increase/ Decrease</t>
  </si>
  <si>
    <t>GENERAL FUND</t>
  </si>
  <si>
    <t xml:space="preserve">GENERAL GOVERNMENT OPERATIONS  </t>
  </si>
  <si>
    <t>General Government Operations</t>
  </si>
  <si>
    <t>Recovery Schools</t>
  </si>
  <si>
    <t>Information and Technology Improvement</t>
  </si>
  <si>
    <t>PA Assessment</t>
  </si>
  <si>
    <t>State Library</t>
  </si>
  <si>
    <t>SUBTOTAL GENERAL GOVERNMENT</t>
  </si>
  <si>
    <t>INSTITUTIONAL</t>
  </si>
  <si>
    <t>Youth Development Centers - Education</t>
  </si>
  <si>
    <t>SUBTOTAL INSTITUTIONAL</t>
  </si>
  <si>
    <t>GRANTS &amp; SUBSIDIES</t>
  </si>
  <si>
    <t>SUPPORT OF PUBLIC SCHOOLS</t>
  </si>
  <si>
    <t>Ready to Learn Block Grant</t>
  </si>
  <si>
    <t>Pre-K Counts</t>
  </si>
  <si>
    <t xml:space="preserve">Head Start Supplemental Assistance </t>
  </si>
  <si>
    <t xml:space="preserve">Teacher Professional Development </t>
  </si>
  <si>
    <t>Adult and Family Literacy</t>
  </si>
  <si>
    <t xml:space="preserve">Career and Technical Education </t>
  </si>
  <si>
    <t>Career and Technical Education Equipment Grants</t>
  </si>
  <si>
    <t>Authority Rentals and Sinking Fund Requirements</t>
  </si>
  <si>
    <t>Nonpublic and Charter School Pupil Transportation</t>
  </si>
  <si>
    <t xml:space="preserve">Special Education </t>
  </si>
  <si>
    <t>Tuition for Orphans and Children Placed in Private Homes</t>
  </si>
  <si>
    <t>Payments in Lieu of Taxes</t>
  </si>
  <si>
    <t>Education of Migrant Laborers' Children</t>
  </si>
  <si>
    <t xml:space="preserve">Special Education - Approved Private Schools  </t>
  </si>
  <si>
    <t>SUBTOTAL - SUPPORT OF PUBLIC SCHOOLS</t>
  </si>
  <si>
    <t>OTHER GRANTS AND SUBSIDIES</t>
  </si>
  <si>
    <t>Services to Nonpublic Schools</t>
  </si>
  <si>
    <t>Textbooks, Materials and Equipment for Nonpublic Schools</t>
  </si>
  <si>
    <t xml:space="preserve">Public Library Subsidy  </t>
  </si>
  <si>
    <t>Library Services for the Visually Impaired and Disabled</t>
  </si>
  <si>
    <t>Library Access</t>
  </si>
  <si>
    <t>Job Training and Education Programs</t>
  </si>
  <si>
    <t>Trauma-Informed Education</t>
  </si>
  <si>
    <t>SUBTOTAL - OTHER GRANTS AND SUBSIDIES</t>
  </si>
  <si>
    <t>TOTAL BASIC EDUCATION &amp; LIBRARY FUNDING</t>
  </si>
  <si>
    <t>HIGHER EDUCATION - OTHER GRANTS AND SUBSIDIES</t>
  </si>
  <si>
    <t xml:space="preserve">Community Colleges </t>
  </si>
  <si>
    <t xml:space="preserve">Transfer to Community College Capital Fund 
  (Community College Capital Leases/Debt Service)  </t>
  </si>
  <si>
    <t>Regional Community Colleges Services</t>
  </si>
  <si>
    <t>Northern PA Regional College</t>
  </si>
  <si>
    <t>Community Education Councils</t>
  </si>
  <si>
    <t>Sexual Assault Prevention</t>
  </si>
  <si>
    <t>Thaddeus Stevens College of Technology</t>
  </si>
  <si>
    <t>SUBTOTAL HIGHER ED OTHER GRANTS AND SUBSIDIES</t>
  </si>
  <si>
    <t>STATE SYSTEM OF HIGHER  EDUCATION</t>
  </si>
  <si>
    <t>SSHE - State Universities</t>
  </si>
  <si>
    <t>SUBTOTAL - STATE SYSTEM OF HIGHER  EDUCATION</t>
  </si>
  <si>
    <t xml:space="preserve"> The Pennsylvania State University - General Support </t>
  </si>
  <si>
    <t xml:space="preserve"> Pennsylvania College of Technology </t>
  </si>
  <si>
    <t xml:space="preserve"> SUBTOTAL - PENNSYLVANIA STATE UNIVERSITY</t>
  </si>
  <si>
    <t xml:space="preserve"> University of Pittsburgh - General Support </t>
  </si>
  <si>
    <t xml:space="preserve"> Rural Education Outreach </t>
  </si>
  <si>
    <t xml:space="preserve"> SUBTOTAL - UNIVERSITY OF PITTSBURGH</t>
  </si>
  <si>
    <t xml:space="preserve"> Temple University - General Support </t>
  </si>
  <si>
    <t xml:space="preserve"> SUBTOTAL - TEMPLE UNIVERSITY</t>
  </si>
  <si>
    <t xml:space="preserve"> Lincoln University - General Support </t>
  </si>
  <si>
    <t xml:space="preserve"> SUBTOTAL - LINCOLN UNIVERSITY</t>
  </si>
  <si>
    <t xml:space="preserve"> TOTAL STATE - RELATED UNIVERSITIES </t>
  </si>
  <si>
    <t>TOTAL HIGHER EDUCATION</t>
  </si>
  <si>
    <t>GRAND TOTAL GENERAL FUND</t>
  </si>
  <si>
    <t>Footnotes:</t>
  </si>
  <si>
    <t>Hunger-Free Campus Initiative</t>
  </si>
  <si>
    <t>PA Chartered Schools for the Deaf and Blind</t>
  </si>
  <si>
    <t>School Employees' Retirement</t>
  </si>
  <si>
    <t>Parent Pathways</t>
  </si>
  <si>
    <t>Dual Enrollment Payments</t>
  </si>
  <si>
    <t>Safe Driving Course</t>
  </si>
  <si>
    <t>Basic Education Funding</t>
  </si>
  <si>
    <t>Transfer to Public School Facility Improvement Grant Program</t>
  </si>
  <si>
    <t>School Safety and Security Fund Transfer-Physical and Mental Health</t>
  </si>
  <si>
    <t>Safe School Initiative</t>
  </si>
  <si>
    <t>Pupil Transportation ( a )</t>
  </si>
  <si>
    <t>Mobile Science, Mathematics and Literacy Education Programs</t>
  </si>
  <si>
    <t xml:space="preserve"> STATE - RELATED UNIVERSITIES*</t>
  </si>
  <si>
    <t>July 2026</t>
  </si>
  <si>
    <t>2025-26 Actual with Supplementals</t>
  </si>
  <si>
    <t>2026-27 Enacted Budget</t>
  </si>
  <si>
    <t>Transfer to State-Related University Performance Run</t>
  </si>
  <si>
    <t>Early Intervention</t>
  </si>
  <si>
    <t>School Food Services ( b )</t>
  </si>
  <si>
    <t>School Employees' Social Security ( c )</t>
  </si>
  <si>
    <t>( b ) 2025-26 includes supplemental appopriation of $7,077,000</t>
  </si>
  <si>
    <t>( c ) 2025-26 Includes supplemental appropriation of $13,166,000</t>
  </si>
  <si>
    <t>( a ) 2025-26 includes a reduction of $14,951,000</t>
  </si>
  <si>
    <t>SSHE - Facilities Transition and Improvements</t>
  </si>
  <si>
    <t>Variance Between
2025-26 Available and 2026-27 Enacted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</si>
</sst>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%;[Black]\-0.00%"/>
    <numFmt numFmtId="165" formatCode="_(* #,##0_);_(* \(#,##0\);_(* \-_);_(@_)"/>
  </numFmts>
  <fonts count="9" x14ac:knownFonts="1">
    <font>
      <sz val="10"/>
      <name val="Arial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  <charset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2" borderId="0" applyNumberFormat="0" applyBorder="0" applyAlignment="0" applyProtection="0"/>
    <xf numFmtId="37" fontId="4" fillId="0" borderId="0"/>
    <xf numFmtId="0" fontId="5" fillId="0" borderId="0"/>
  </cellStyleXfs>
  <cellXfs count="58">
    <xf numFmtId="0" fontId="0" fillId="0" borderId="0" xfId="0"/>
    <xf numFmtId="44" fontId="3" fillId="0" borderId="4" xfId="1" applyNumberFormat="1" applyFont="1" applyFill="1" applyBorder="1" applyAlignment="1">
      <alignment vertical="top" wrapText="1"/>
    </xf>
    <xf numFmtId="44" fontId="3" fillId="0" borderId="4" xfId="1" quotePrefix="1" applyNumberFormat="1" applyFont="1" applyFill="1" applyBorder="1" applyAlignment="1">
      <alignment vertical="top" wrapText="1"/>
    </xf>
    <xf numFmtId="41" fontId="2" fillId="0" borderId="4" xfId="1" applyNumberFormat="1" applyFont="1" applyFill="1" applyBorder="1" applyAlignment="1">
      <alignment vertical="top" wrapText="1"/>
    </xf>
    <xf numFmtId="41" fontId="3" fillId="0" borderId="4" xfId="1" applyNumberFormat="1" applyFont="1" applyFill="1" applyBorder="1" applyAlignment="1">
      <alignment vertical="top" wrapText="1"/>
    </xf>
    <xf numFmtId="44" fontId="3" fillId="0" borderId="4" xfId="1" applyNumberFormat="1" applyFont="1" applyFill="1" applyBorder="1" applyAlignment="1">
      <alignment horizontal="left" vertical="top" wrapText="1"/>
    </xf>
    <xf numFmtId="41" fontId="2" fillId="0" borderId="4" xfId="1" applyNumberFormat="1" applyFont="1" applyFill="1" applyBorder="1" applyAlignment="1">
      <alignment horizontal="left" vertical="top" wrapText="1"/>
    </xf>
    <xf numFmtId="41" fontId="2" fillId="0" borderId="7" xfId="1" applyNumberFormat="1" applyFont="1" applyFill="1" applyBorder="1" applyAlignment="1">
      <alignment vertical="top" wrapText="1"/>
    </xf>
    <xf numFmtId="41" fontId="2" fillId="0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41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1" fontId="2" fillId="0" borderId="2" xfId="1" applyNumberFormat="1" applyFont="1" applyFill="1" applyBorder="1" applyAlignment="1">
      <alignment horizontal="center" vertical="top" wrapText="1"/>
    </xf>
    <xf numFmtId="41" fontId="3" fillId="0" borderId="0" xfId="0" applyNumberFormat="1" applyFont="1" applyAlignment="1">
      <alignment vertical="top"/>
    </xf>
    <xf numFmtId="38" fontId="3" fillId="0" borderId="0" xfId="0" applyNumberFormat="1" applyFont="1" applyAlignment="1">
      <alignment vertical="top"/>
    </xf>
    <xf numFmtId="41" fontId="3" fillId="0" borderId="5" xfId="2" applyNumberFormat="1" applyFont="1" applyFill="1" applyBorder="1" applyAlignment="1">
      <alignment vertical="top"/>
    </xf>
    <xf numFmtId="41" fontId="3" fillId="0" borderId="5" xfId="0" applyNumberFormat="1" applyFont="1" applyBorder="1" applyAlignment="1">
      <alignment vertical="top"/>
    </xf>
    <xf numFmtId="41" fontId="7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41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6" fillId="0" borderId="0" xfId="0" applyFont="1"/>
    <xf numFmtId="41" fontId="2" fillId="0" borderId="3" xfId="0" applyNumberFormat="1" applyFont="1" applyBorder="1" applyAlignment="1">
      <alignment horizontal="center" vertical="top" wrapText="1"/>
    </xf>
    <xf numFmtId="41" fontId="2" fillId="0" borderId="2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41" fontId="2" fillId="0" borderId="4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44" fontId="3" fillId="0" borderId="4" xfId="0" applyNumberFormat="1" applyFont="1" applyBorder="1" applyAlignment="1" applyProtection="1">
      <alignment vertical="top" wrapText="1"/>
      <protection locked="0"/>
    </xf>
    <xf numFmtId="44" fontId="3" fillId="0" borderId="4" xfId="0" applyNumberFormat="1" applyFont="1" applyBorder="1" applyAlignment="1" applyProtection="1">
      <alignment horizontal="left" vertical="top" wrapText="1"/>
      <protection locked="0"/>
    </xf>
    <xf numFmtId="41" fontId="2" fillId="0" borderId="4" xfId="0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1" fontId="3" fillId="0" borderId="4" xfId="0" applyNumberFormat="1" applyFont="1" applyBorder="1" applyAlignment="1" applyProtection="1">
      <alignment vertical="top" wrapText="1"/>
      <protection locked="0"/>
    </xf>
    <xf numFmtId="41" fontId="6" fillId="0" borderId="5" xfId="0" applyNumberFormat="1" applyFont="1" applyBorder="1" applyAlignment="1">
      <alignment vertical="top"/>
    </xf>
    <xf numFmtId="41" fontId="3" fillId="0" borderId="4" xfId="0" applyNumberFormat="1" applyFont="1" applyBorder="1" applyAlignment="1">
      <alignment vertical="top" wrapText="1"/>
    </xf>
    <xf numFmtId="38" fontId="3" fillId="0" borderId="5" xfId="3" applyNumberFormat="1" applyFont="1" applyBorder="1" applyAlignment="1">
      <alignment vertical="top"/>
    </xf>
    <xf numFmtId="44" fontId="3" fillId="0" borderId="4" xfId="0" applyNumberFormat="1" applyFont="1" applyBorder="1" applyAlignment="1">
      <alignment vertical="top"/>
    </xf>
    <xf numFmtId="41" fontId="2" fillId="0" borderId="5" xfId="3" applyNumberFormat="1" applyFont="1" applyBorder="1" applyAlignment="1">
      <alignment vertical="top"/>
    </xf>
    <xf numFmtId="41" fontId="7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165" fontId="5" fillId="0" borderId="5" xfId="4" applyNumberFormat="1" applyBorder="1" applyAlignment="1">
      <alignment vertical="top"/>
    </xf>
    <xf numFmtId="165" fontId="3" fillId="0" borderId="5" xfId="4" applyNumberFormat="1" applyFont="1" applyBorder="1" applyAlignment="1">
      <alignment vertical="top"/>
    </xf>
    <xf numFmtId="41" fontId="2" fillId="0" borderId="8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41" fontId="3" fillId="0" borderId="0" xfId="0" applyNumberFormat="1" applyFont="1" applyAlignment="1">
      <alignment vertical="top" wrapText="1"/>
    </xf>
    <xf numFmtId="41" fontId="3" fillId="0" borderId="0" xfId="0" applyNumberFormat="1" applyFont="1" applyAlignment="1">
      <alignment horizontal="left" vertical="top" wrapText="1"/>
    </xf>
    <xf numFmtId="41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1" fontId="2" fillId="0" borderId="10" xfId="0" applyNumberFormat="1" applyFont="1" applyBorder="1" applyAlignment="1">
      <alignment horizontal="center" vertical="top" wrapText="1"/>
    </xf>
  </cellXfs>
  <cellStyles count="5">
    <cellStyle name="Comma" xfId="1" builtinId="3"/>
    <cellStyle name="Excel Built-in Normal" xfId="4" xr:uid="{8FA4F796-60F8-4CB4-980F-D9EAF74547B0}"/>
    <cellStyle name="Good" xfId="2" builtinId="26"/>
    <cellStyle name="Normal" xfId="0" builtinId="0"/>
    <cellStyle name="Normal_96SFA" xfId="3" xr:uid="{1E33456B-B769-4FCA-9E69-A1C98D245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B33E-CD23-4F92-97F2-19D970400637}">
  <sheetPr>
    <pageSetUpPr fitToPage="1"/>
  </sheetPr>
  <dimension ref="A1:F105"/>
  <sheetViews>
    <sheetView tabSelected="1" zoomScale="120" zoomScaleNormal="120" workbookViewId="0">
      <pane ySplit="5" topLeftCell="A6" activePane="bottomLeft" state="frozen"/>
      <selection pane="bottomLeft"/>
    </sheetView>
  </sheetViews>
  <sheetFormatPr defaultColWidth="9.140625" defaultRowHeight="12.75" x14ac:dyDescent="0.2"/>
  <cols>
    <col min="1" max="1" width="57.140625" style="53" customWidth="1"/>
    <col min="2" max="2" width="16.140625" style="11" customWidth="1"/>
    <col min="3" max="3" width="13.140625" style="22" customWidth="1"/>
    <col min="4" max="4" width="21.85546875" style="11" customWidth="1"/>
    <col min="5" max="5" width="9.7109375" style="23" bestFit="1" customWidth="1"/>
    <col min="6" max="6" width="9.7109375" style="11" bestFit="1" customWidth="1"/>
    <col min="7" max="16384" width="9.140625" style="11"/>
  </cols>
  <sheetData>
    <row r="1" spans="1:5" x14ac:dyDescent="0.2">
      <c r="A1" s="24" t="s">
        <v>0</v>
      </c>
    </row>
    <row r="2" spans="1:5" x14ac:dyDescent="0.2">
      <c r="A2" s="24" t="s">
        <v>1</v>
      </c>
    </row>
    <row r="3" spans="1:5" x14ac:dyDescent="0.2">
      <c r="A3" s="25" t="s">
        <v>82</v>
      </c>
      <c r="B3"/>
      <c r="C3" s="26"/>
      <c r="D3"/>
      <c r="E3"/>
    </row>
    <row r="4" spans="1:5" ht="13.5" thickBot="1" x14ac:dyDescent="0.25">
      <c r="A4" s="24" t="s">
        <v>2</v>
      </c>
      <c r="B4" s="55"/>
      <c r="C4" s="55"/>
      <c r="D4" s="55"/>
      <c r="E4" s="55"/>
    </row>
    <row r="5" spans="1:5" s="12" customFormat="1" ht="51.75" thickBot="1" x14ac:dyDescent="0.25">
      <c r="A5" s="57" t="s">
        <v>3</v>
      </c>
      <c r="B5" s="27" t="s">
        <v>83</v>
      </c>
      <c r="C5" s="28" t="s">
        <v>84</v>
      </c>
      <c r="D5" s="13" t="s">
        <v>93</v>
      </c>
      <c r="E5" s="29" t="s">
        <v>4</v>
      </c>
    </row>
    <row r="6" spans="1:5" ht="14.1" customHeight="1" x14ac:dyDescent="0.2">
      <c r="A6" s="30" t="s">
        <v>5</v>
      </c>
      <c r="B6" s="31"/>
      <c r="C6" s="32"/>
      <c r="D6" s="33"/>
      <c r="E6" s="34"/>
    </row>
    <row r="7" spans="1:5" x14ac:dyDescent="0.2">
      <c r="A7" s="30" t="s">
        <v>6</v>
      </c>
      <c r="B7" s="33"/>
      <c r="C7" s="32"/>
      <c r="D7" s="33"/>
      <c r="E7" s="34"/>
    </row>
    <row r="8" spans="1:5" x14ac:dyDescent="0.2">
      <c r="A8" s="35" t="s">
        <v>7</v>
      </c>
      <c r="B8" s="17">
        <v>43965</v>
      </c>
      <c r="C8" s="17">
        <v>45780</v>
      </c>
      <c r="D8" s="17">
        <f>C8-B8</f>
        <v>1815</v>
      </c>
      <c r="E8" s="34">
        <f t="shared" ref="E8:E13" si="0">ROUND(D8/B8,4)</f>
        <v>4.1300000000000003E-2</v>
      </c>
    </row>
    <row r="9" spans="1:5" x14ac:dyDescent="0.2">
      <c r="A9" s="35" t="s">
        <v>8</v>
      </c>
      <c r="B9" s="17">
        <v>509</v>
      </c>
      <c r="C9" s="17">
        <v>509</v>
      </c>
      <c r="D9" s="17">
        <f>C9-B9</f>
        <v>0</v>
      </c>
      <c r="E9" s="34">
        <f t="shared" si="0"/>
        <v>0</v>
      </c>
    </row>
    <row r="10" spans="1:5" x14ac:dyDescent="0.2">
      <c r="A10" s="35" t="s">
        <v>9</v>
      </c>
      <c r="B10" s="17">
        <v>4573</v>
      </c>
      <c r="C10" s="17">
        <v>4710</v>
      </c>
      <c r="D10" s="17">
        <f>C10-B10</f>
        <v>137</v>
      </c>
      <c r="E10" s="34">
        <f t="shared" si="0"/>
        <v>0.03</v>
      </c>
    </row>
    <row r="11" spans="1:5" x14ac:dyDescent="0.2">
      <c r="A11" s="36" t="s">
        <v>10</v>
      </c>
      <c r="B11" s="17">
        <v>48000</v>
      </c>
      <c r="C11" s="17">
        <v>50844</v>
      </c>
      <c r="D11" s="17">
        <f>C11-B11</f>
        <v>2844</v>
      </c>
      <c r="E11" s="34">
        <f t="shared" si="0"/>
        <v>5.9299999999999999E-2</v>
      </c>
    </row>
    <row r="12" spans="1:5" x14ac:dyDescent="0.2">
      <c r="A12" s="35" t="s">
        <v>11</v>
      </c>
      <c r="B12" s="17">
        <v>2749</v>
      </c>
      <c r="C12" s="17">
        <v>2739</v>
      </c>
      <c r="D12" s="17">
        <f>C12-B12</f>
        <v>-10</v>
      </c>
      <c r="E12" s="34">
        <f t="shared" si="0"/>
        <v>-3.5999999999999999E-3</v>
      </c>
    </row>
    <row r="13" spans="1:5" s="9" customFormat="1" x14ac:dyDescent="0.2">
      <c r="A13" s="37" t="s">
        <v>12</v>
      </c>
      <c r="B13" s="38">
        <f t="shared" ref="B13:C13" si="1">SUM(B8:B12)</f>
        <v>99796</v>
      </c>
      <c r="C13" s="38">
        <f t="shared" si="1"/>
        <v>104582</v>
      </c>
      <c r="D13" s="38">
        <f t="shared" ref="D13" si="2">C13-B13</f>
        <v>4786</v>
      </c>
      <c r="E13" s="39">
        <f t="shared" si="0"/>
        <v>4.8000000000000001E-2</v>
      </c>
    </row>
    <row r="14" spans="1:5" x14ac:dyDescent="0.2">
      <c r="A14" s="40"/>
      <c r="B14" s="33"/>
      <c r="C14" s="32"/>
      <c r="D14" s="17" t="s">
        <v>3</v>
      </c>
      <c r="E14" s="34" t="s">
        <v>3</v>
      </c>
    </row>
    <row r="15" spans="1:5" x14ac:dyDescent="0.2">
      <c r="A15" s="30" t="s">
        <v>13</v>
      </c>
      <c r="B15" s="17"/>
      <c r="C15" s="41"/>
      <c r="D15" s="17" t="s">
        <v>3</v>
      </c>
      <c r="E15" s="34" t="s">
        <v>3</v>
      </c>
    </row>
    <row r="16" spans="1:5" x14ac:dyDescent="0.2">
      <c r="A16" s="36" t="s">
        <v>14</v>
      </c>
      <c r="B16" s="17">
        <v>14359</v>
      </c>
      <c r="C16" s="17">
        <v>14775</v>
      </c>
      <c r="D16" s="17">
        <f>C16-B16</f>
        <v>416</v>
      </c>
      <c r="E16" s="34">
        <f>ROUND(D16/B16,4)</f>
        <v>2.9000000000000001E-2</v>
      </c>
    </row>
    <row r="17" spans="1:6" s="9" customFormat="1" x14ac:dyDescent="0.2">
      <c r="A17" s="30" t="s">
        <v>15</v>
      </c>
      <c r="B17" s="38">
        <f>B16</f>
        <v>14359</v>
      </c>
      <c r="C17" s="38">
        <f>C16</f>
        <v>14775</v>
      </c>
      <c r="D17" s="38">
        <f t="shared" ref="D17" si="3">C17-B17</f>
        <v>416</v>
      </c>
      <c r="E17" s="39">
        <f>ROUND(D17/B17,4)</f>
        <v>2.9000000000000001E-2</v>
      </c>
    </row>
    <row r="18" spans="1:6" x14ac:dyDescent="0.2">
      <c r="A18" s="42"/>
      <c r="B18" s="17"/>
      <c r="C18" s="41"/>
      <c r="D18" s="17" t="s">
        <v>3</v>
      </c>
      <c r="E18" s="34" t="s">
        <v>3</v>
      </c>
    </row>
    <row r="19" spans="1:6" x14ac:dyDescent="0.2">
      <c r="A19" s="30" t="s">
        <v>16</v>
      </c>
      <c r="B19" s="17"/>
      <c r="C19" s="41"/>
      <c r="D19" s="17" t="s">
        <v>3</v>
      </c>
      <c r="E19" s="34" t="s">
        <v>3</v>
      </c>
    </row>
    <row r="20" spans="1:6" x14ac:dyDescent="0.2">
      <c r="A20" s="30" t="s">
        <v>17</v>
      </c>
      <c r="B20" s="17"/>
      <c r="C20" s="41"/>
      <c r="D20" s="17" t="s">
        <v>3</v>
      </c>
      <c r="E20" s="34" t="s">
        <v>3</v>
      </c>
    </row>
    <row r="21" spans="1:6" x14ac:dyDescent="0.2">
      <c r="A21" s="1" t="s">
        <v>75</v>
      </c>
      <c r="B21" s="43">
        <v>8262444</v>
      </c>
      <c r="C21" s="43">
        <v>8320444</v>
      </c>
      <c r="D21" s="17">
        <f>C21-B21</f>
        <v>58000</v>
      </c>
      <c r="E21" s="34">
        <f>ROUND(D21/B21,4)</f>
        <v>7.0000000000000001E-3</v>
      </c>
      <c r="F21" s="15"/>
    </row>
    <row r="22" spans="1:6" ht="13.5" customHeight="1" x14ac:dyDescent="0.2">
      <c r="A22" s="1" t="s">
        <v>73</v>
      </c>
      <c r="B22" s="17">
        <v>7000</v>
      </c>
      <c r="C22" s="43">
        <v>7000</v>
      </c>
      <c r="D22" s="17">
        <f t="shared" ref="D22:D27" si="4">C22-B22</f>
        <v>0</v>
      </c>
      <c r="E22" s="34">
        <v>0</v>
      </c>
      <c r="F22" s="15"/>
    </row>
    <row r="23" spans="1:6" ht="13.5" customHeight="1" x14ac:dyDescent="0.2">
      <c r="A23" s="1" t="s">
        <v>76</v>
      </c>
      <c r="B23" s="17">
        <v>125000</v>
      </c>
      <c r="C23" s="43">
        <v>125000</v>
      </c>
      <c r="D23" s="17">
        <f t="shared" si="4"/>
        <v>0</v>
      </c>
      <c r="E23" s="34">
        <f>ROUND(D23/B23,4)</f>
        <v>0</v>
      </c>
      <c r="F23" s="15"/>
    </row>
    <row r="24" spans="1:6" x14ac:dyDescent="0.2">
      <c r="A24" s="1" t="s">
        <v>18</v>
      </c>
      <c r="B24" s="17">
        <v>1383481</v>
      </c>
      <c r="C24" s="17">
        <v>1948481</v>
      </c>
      <c r="D24" s="17">
        <f t="shared" si="4"/>
        <v>565000</v>
      </c>
      <c r="E24" s="34">
        <f>ROUND(D24/B24,4)</f>
        <v>0.40839999999999999</v>
      </c>
    </row>
    <row r="25" spans="1:6" ht="25.5" x14ac:dyDescent="0.2">
      <c r="A25" s="1" t="s">
        <v>77</v>
      </c>
      <c r="B25" s="17">
        <v>100000</v>
      </c>
      <c r="C25" s="17">
        <v>100000</v>
      </c>
      <c r="D25" s="17">
        <f t="shared" si="4"/>
        <v>0</v>
      </c>
      <c r="E25" s="34">
        <v>0</v>
      </c>
    </row>
    <row r="26" spans="1:6" x14ac:dyDescent="0.2">
      <c r="A26" s="1" t="s">
        <v>19</v>
      </c>
      <c r="B26" s="17">
        <v>326813</v>
      </c>
      <c r="C26" s="17">
        <v>330563</v>
      </c>
      <c r="D26" s="17">
        <f t="shared" si="4"/>
        <v>3750</v>
      </c>
      <c r="E26" s="34">
        <f>ROUND(D26/B26,4)</f>
        <v>1.15E-2</v>
      </c>
    </row>
    <row r="27" spans="1:6" x14ac:dyDescent="0.2">
      <c r="A27" s="1" t="s">
        <v>20</v>
      </c>
      <c r="B27" s="17">
        <v>90878</v>
      </c>
      <c r="C27" s="17">
        <v>91921</v>
      </c>
      <c r="D27" s="17">
        <f t="shared" si="4"/>
        <v>1043</v>
      </c>
      <c r="E27" s="34">
        <f>ROUND(D27/B27,4)</f>
        <v>1.15E-2</v>
      </c>
    </row>
    <row r="28" spans="1:6" x14ac:dyDescent="0.2">
      <c r="A28" s="1" t="s">
        <v>80</v>
      </c>
      <c r="B28" s="17">
        <v>12175</v>
      </c>
      <c r="C28" s="17">
        <v>12175</v>
      </c>
      <c r="D28" s="17">
        <f t="shared" ref="D28:D46" si="5">C28-B28</f>
        <v>0</v>
      </c>
      <c r="E28" s="34">
        <f t="shared" ref="E28:E46" si="6">ROUND(D28/B28,4)</f>
        <v>0</v>
      </c>
    </row>
    <row r="29" spans="1:6" x14ac:dyDescent="0.2">
      <c r="A29" s="1" t="s">
        <v>21</v>
      </c>
      <c r="B29" s="17">
        <v>5044</v>
      </c>
      <c r="C29" s="17">
        <v>7044</v>
      </c>
      <c r="D29" s="17">
        <f t="shared" si="5"/>
        <v>2000</v>
      </c>
      <c r="E29" s="34">
        <f t="shared" si="6"/>
        <v>0.39650000000000002</v>
      </c>
    </row>
    <row r="30" spans="1:6" x14ac:dyDescent="0.2">
      <c r="A30" s="1" t="s">
        <v>22</v>
      </c>
      <c r="B30" s="17">
        <v>16728</v>
      </c>
      <c r="C30" s="17">
        <v>16728</v>
      </c>
      <c r="D30" s="17">
        <f t="shared" si="5"/>
        <v>0</v>
      </c>
      <c r="E30" s="34">
        <f t="shared" si="6"/>
        <v>0</v>
      </c>
    </row>
    <row r="31" spans="1:6" x14ac:dyDescent="0.2">
      <c r="A31" s="1" t="s">
        <v>23</v>
      </c>
      <c r="B31" s="17">
        <v>144138</v>
      </c>
      <c r="C31" s="17">
        <v>154138</v>
      </c>
      <c r="D31" s="17">
        <f t="shared" si="5"/>
        <v>10000</v>
      </c>
      <c r="E31" s="34">
        <f t="shared" si="6"/>
        <v>6.9400000000000003E-2</v>
      </c>
    </row>
    <row r="32" spans="1:6" x14ac:dyDescent="0.2">
      <c r="A32" s="1" t="s">
        <v>24</v>
      </c>
      <c r="B32" s="17">
        <v>20000</v>
      </c>
      <c r="C32" s="17">
        <v>20000</v>
      </c>
      <c r="D32" s="17">
        <f t="shared" si="5"/>
        <v>0</v>
      </c>
      <c r="E32" s="34">
        <f t="shared" si="6"/>
        <v>0</v>
      </c>
    </row>
    <row r="33" spans="1:6" x14ac:dyDescent="0.2">
      <c r="A33" s="1" t="s">
        <v>25</v>
      </c>
      <c r="B33" s="17">
        <v>165074</v>
      </c>
      <c r="C33" s="17">
        <v>174423</v>
      </c>
      <c r="D33" s="17">
        <f>C33-B33</f>
        <v>9349</v>
      </c>
      <c r="E33" s="34">
        <f>ROUND(D33/B33,4)</f>
        <v>5.6599999999999998E-2</v>
      </c>
    </row>
    <row r="34" spans="1:6" x14ac:dyDescent="0.2">
      <c r="A34" s="2" t="s">
        <v>79</v>
      </c>
      <c r="B34" s="43">
        <v>720957</v>
      </c>
      <c r="C34" s="43">
        <v>732813</v>
      </c>
      <c r="D34" s="17">
        <f t="shared" si="5"/>
        <v>11856</v>
      </c>
      <c r="E34" s="34">
        <f t="shared" si="6"/>
        <v>1.6400000000000001E-2</v>
      </c>
      <c r="F34" s="14"/>
    </row>
    <row r="35" spans="1:6" x14ac:dyDescent="0.2">
      <c r="A35" s="1" t="s">
        <v>26</v>
      </c>
      <c r="B35" s="17">
        <v>67390</v>
      </c>
      <c r="C35" s="17">
        <v>64468</v>
      </c>
      <c r="D35" s="17">
        <f t="shared" si="5"/>
        <v>-2922</v>
      </c>
      <c r="E35" s="34">
        <f t="shared" si="6"/>
        <v>-4.3400000000000001E-2</v>
      </c>
    </row>
    <row r="36" spans="1:6" x14ac:dyDescent="0.2">
      <c r="A36" s="1" t="s">
        <v>27</v>
      </c>
      <c r="B36" s="17">
        <v>1526815</v>
      </c>
      <c r="C36" s="17">
        <v>1581815</v>
      </c>
      <c r="D36" s="17">
        <f t="shared" si="5"/>
        <v>55000</v>
      </c>
      <c r="E36" s="34">
        <f t="shared" si="6"/>
        <v>3.5999999999999997E-2</v>
      </c>
    </row>
    <row r="37" spans="1:6" x14ac:dyDescent="0.2">
      <c r="A37" s="2" t="s">
        <v>86</v>
      </c>
      <c r="B37" s="17">
        <v>453284</v>
      </c>
      <c r="C37" s="17">
        <v>494505</v>
      </c>
      <c r="D37" s="17">
        <f t="shared" si="5"/>
        <v>41221</v>
      </c>
      <c r="E37" s="34">
        <f t="shared" si="6"/>
        <v>9.0899999999999995E-2</v>
      </c>
    </row>
    <row r="38" spans="1:6" x14ac:dyDescent="0.2">
      <c r="A38" s="44" t="s">
        <v>28</v>
      </c>
      <c r="B38" s="43">
        <v>39752</v>
      </c>
      <c r="C38" s="43">
        <v>38452</v>
      </c>
      <c r="D38" s="17">
        <f t="shared" si="5"/>
        <v>-1300</v>
      </c>
      <c r="E38" s="34">
        <f t="shared" si="6"/>
        <v>-3.27E-2</v>
      </c>
    </row>
    <row r="39" spans="1:6" x14ac:dyDescent="0.2">
      <c r="A39" s="1" t="s">
        <v>29</v>
      </c>
      <c r="B39" s="43">
        <v>178</v>
      </c>
      <c r="C39" s="43">
        <v>179</v>
      </c>
      <c r="D39" s="17">
        <f t="shared" si="5"/>
        <v>1</v>
      </c>
      <c r="E39" s="34">
        <f t="shared" si="6"/>
        <v>5.5999999999999999E-3</v>
      </c>
    </row>
    <row r="40" spans="1:6" x14ac:dyDescent="0.2">
      <c r="A40" s="1" t="s">
        <v>30</v>
      </c>
      <c r="B40" s="17">
        <v>1075</v>
      </c>
      <c r="C40" s="17">
        <v>1107</v>
      </c>
      <c r="D40" s="17">
        <f t="shared" si="5"/>
        <v>32</v>
      </c>
      <c r="E40" s="34">
        <f t="shared" si="6"/>
        <v>2.98E-2</v>
      </c>
    </row>
    <row r="41" spans="1:6" x14ac:dyDescent="0.2">
      <c r="A41" s="1" t="s">
        <v>70</v>
      </c>
      <c r="B41" s="17">
        <v>79893</v>
      </c>
      <c r="C41" s="17">
        <v>82580</v>
      </c>
      <c r="D41" s="17">
        <f t="shared" si="5"/>
        <v>2687</v>
      </c>
      <c r="E41" s="34">
        <f t="shared" si="6"/>
        <v>3.3599999999999998E-2</v>
      </c>
    </row>
    <row r="42" spans="1:6" x14ac:dyDescent="0.2">
      <c r="A42" s="1" t="s">
        <v>31</v>
      </c>
      <c r="B42" s="17">
        <v>162264</v>
      </c>
      <c r="C42" s="17">
        <v>167721</v>
      </c>
      <c r="D42" s="17">
        <f t="shared" si="5"/>
        <v>5457</v>
      </c>
      <c r="E42" s="34">
        <f t="shared" si="6"/>
        <v>3.3599999999999998E-2</v>
      </c>
    </row>
    <row r="43" spans="1:6" x14ac:dyDescent="0.2">
      <c r="A43" s="1" t="s">
        <v>87</v>
      </c>
      <c r="B43" s="17">
        <v>83498</v>
      </c>
      <c r="C43" s="17">
        <v>97802</v>
      </c>
      <c r="D43" s="17">
        <f t="shared" si="5"/>
        <v>14304</v>
      </c>
      <c r="E43" s="34">
        <f t="shared" si="6"/>
        <v>0.17130000000000001</v>
      </c>
    </row>
    <row r="44" spans="1:6" x14ac:dyDescent="0.2">
      <c r="A44" s="1" t="s">
        <v>88</v>
      </c>
      <c r="B44" s="43">
        <v>691533</v>
      </c>
      <c r="C44" s="43">
        <v>713558</v>
      </c>
      <c r="D44" s="17">
        <f t="shared" si="5"/>
        <v>22025</v>
      </c>
      <c r="E44" s="34">
        <f t="shared" si="6"/>
        <v>3.1800000000000002E-2</v>
      </c>
    </row>
    <row r="45" spans="1:6" x14ac:dyDescent="0.2">
      <c r="A45" s="1" t="s">
        <v>71</v>
      </c>
      <c r="B45" s="16">
        <v>3252000</v>
      </c>
      <c r="C45" s="16">
        <v>3361000</v>
      </c>
      <c r="D45" s="17">
        <f t="shared" si="5"/>
        <v>109000</v>
      </c>
      <c r="E45" s="34">
        <f t="shared" si="6"/>
        <v>3.3500000000000002E-2</v>
      </c>
    </row>
    <row r="46" spans="1:6" s="9" customFormat="1" x14ac:dyDescent="0.2">
      <c r="A46" s="3" t="s">
        <v>32</v>
      </c>
      <c r="B46" s="45">
        <f>SUM(B21:B45)</f>
        <v>17737414</v>
      </c>
      <c r="C46" s="45">
        <f>SUM(C21:C45)</f>
        <v>18643917</v>
      </c>
      <c r="D46" s="38">
        <f t="shared" si="5"/>
        <v>906503</v>
      </c>
      <c r="E46" s="39">
        <f t="shared" si="6"/>
        <v>5.11E-2</v>
      </c>
    </row>
    <row r="47" spans="1:6" x14ac:dyDescent="0.2">
      <c r="A47" s="4"/>
      <c r="B47" s="17"/>
      <c r="C47" s="41"/>
      <c r="D47" s="17" t="s">
        <v>3</v>
      </c>
      <c r="E47" s="34" t="s">
        <v>3</v>
      </c>
    </row>
    <row r="48" spans="1:6" x14ac:dyDescent="0.2">
      <c r="A48" s="3" t="s">
        <v>33</v>
      </c>
      <c r="B48" s="17"/>
      <c r="C48" s="41"/>
      <c r="D48" s="17" t="s">
        <v>3</v>
      </c>
      <c r="E48" s="34" t="s">
        <v>3</v>
      </c>
    </row>
    <row r="49" spans="1:5" x14ac:dyDescent="0.2">
      <c r="A49" s="1" t="s">
        <v>34</v>
      </c>
      <c r="B49" s="17">
        <v>101839</v>
      </c>
      <c r="C49" s="17">
        <v>101839</v>
      </c>
      <c r="D49" s="17">
        <f>C49-B49</f>
        <v>0</v>
      </c>
      <c r="E49" s="34">
        <f>ROUND(D49/B49,4)</f>
        <v>0</v>
      </c>
    </row>
    <row r="50" spans="1:5" x14ac:dyDescent="0.2">
      <c r="A50" s="44" t="s">
        <v>35</v>
      </c>
      <c r="B50" s="17">
        <v>30979</v>
      </c>
      <c r="C50" s="17">
        <v>30979</v>
      </c>
      <c r="D50" s="17">
        <f>C50-B50</f>
        <v>0</v>
      </c>
      <c r="E50" s="34">
        <f>ROUND(D50/B50,4)</f>
        <v>0</v>
      </c>
    </row>
    <row r="51" spans="1:5" x14ac:dyDescent="0.2">
      <c r="A51" s="35" t="s">
        <v>36</v>
      </c>
      <c r="B51" s="17">
        <v>75470</v>
      </c>
      <c r="C51" s="17">
        <v>75470</v>
      </c>
      <c r="D51" s="17">
        <f>C51-B51</f>
        <v>0</v>
      </c>
      <c r="E51" s="34">
        <f>ROUND(D51/B51,4)</f>
        <v>0</v>
      </c>
    </row>
    <row r="52" spans="1:5" x14ac:dyDescent="0.2">
      <c r="A52" s="35" t="s">
        <v>37</v>
      </c>
      <c r="B52" s="17">
        <v>3000</v>
      </c>
      <c r="C52" s="17">
        <v>3000</v>
      </c>
      <c r="D52" s="17">
        <f t="shared" ref="D52:D58" si="7">C52-B52</f>
        <v>0</v>
      </c>
      <c r="E52" s="34">
        <f t="shared" ref="E52:E58" si="8">ROUND(D52/B52,4)</f>
        <v>0</v>
      </c>
    </row>
    <row r="53" spans="1:5" ht="14.1" customHeight="1" x14ac:dyDescent="0.2">
      <c r="A53" s="35" t="s">
        <v>38</v>
      </c>
      <c r="B53" s="17">
        <v>3071</v>
      </c>
      <c r="C53" s="17">
        <v>3071</v>
      </c>
      <c r="D53" s="17">
        <f t="shared" si="7"/>
        <v>0</v>
      </c>
      <c r="E53" s="34">
        <f t="shared" si="8"/>
        <v>0</v>
      </c>
    </row>
    <row r="54" spans="1:5" x14ac:dyDescent="0.2">
      <c r="A54" s="2" t="s">
        <v>39</v>
      </c>
      <c r="B54" s="17">
        <v>44289</v>
      </c>
      <c r="C54" s="17">
        <v>46164</v>
      </c>
      <c r="D54" s="17">
        <f t="shared" si="7"/>
        <v>1875</v>
      </c>
      <c r="E54" s="34">
        <f t="shared" si="8"/>
        <v>4.2299999999999997E-2</v>
      </c>
    </row>
    <row r="55" spans="1:5" x14ac:dyDescent="0.2">
      <c r="A55" s="5" t="s">
        <v>78</v>
      </c>
      <c r="B55" s="17">
        <v>1614</v>
      </c>
      <c r="C55" s="17">
        <v>1614</v>
      </c>
      <c r="D55" s="17">
        <f t="shared" si="7"/>
        <v>0</v>
      </c>
      <c r="E55" s="34">
        <f t="shared" si="8"/>
        <v>0</v>
      </c>
    </row>
    <row r="56" spans="1:5" x14ac:dyDescent="0.2">
      <c r="A56" s="5" t="s">
        <v>40</v>
      </c>
      <c r="B56" s="17">
        <v>750</v>
      </c>
      <c r="C56" s="17">
        <v>750</v>
      </c>
      <c r="D56" s="17">
        <f t="shared" si="7"/>
        <v>0</v>
      </c>
      <c r="E56" s="34">
        <f t="shared" si="8"/>
        <v>0</v>
      </c>
    </row>
    <row r="57" spans="1:5" x14ac:dyDescent="0.2">
      <c r="A57" s="5" t="s">
        <v>74</v>
      </c>
      <c r="B57" s="17">
        <v>326</v>
      </c>
      <c r="C57" s="17">
        <v>219</v>
      </c>
      <c r="D57" s="17">
        <f t="shared" si="7"/>
        <v>-107</v>
      </c>
      <c r="E57" s="34">
        <f t="shared" si="8"/>
        <v>-0.32819999999999999</v>
      </c>
    </row>
    <row r="58" spans="1:5" s="9" customFormat="1" ht="15" customHeight="1" x14ac:dyDescent="0.2">
      <c r="A58" s="37" t="s">
        <v>41</v>
      </c>
      <c r="B58" s="38">
        <f>SUM(B49:B57)</f>
        <v>261338</v>
      </c>
      <c r="C58" s="38">
        <f>SUM(C49:C57)</f>
        <v>263106</v>
      </c>
      <c r="D58" s="38">
        <f t="shared" si="7"/>
        <v>1768</v>
      </c>
      <c r="E58" s="39">
        <f t="shared" si="8"/>
        <v>6.7999999999999996E-3</v>
      </c>
    </row>
    <row r="59" spans="1:5" x14ac:dyDescent="0.2">
      <c r="A59" s="40"/>
      <c r="B59" s="17"/>
      <c r="C59" s="41"/>
      <c r="D59" s="17" t="s">
        <v>3</v>
      </c>
      <c r="E59" s="34" t="s">
        <v>3</v>
      </c>
    </row>
    <row r="60" spans="1:5" s="9" customFormat="1" x14ac:dyDescent="0.2">
      <c r="A60" s="6" t="s">
        <v>42</v>
      </c>
      <c r="B60" s="45">
        <f>B58+B46+B17+B13</f>
        <v>18112907</v>
      </c>
      <c r="C60" s="45">
        <f>C58+C46+C17+C13</f>
        <v>19026380</v>
      </c>
      <c r="D60" s="38">
        <f>C60-B60</f>
        <v>913473</v>
      </c>
      <c r="E60" s="39">
        <f>ROUND(D60/B60,4)</f>
        <v>5.04E-2</v>
      </c>
    </row>
    <row r="61" spans="1:5" x14ac:dyDescent="0.2">
      <c r="A61" s="42"/>
      <c r="B61" s="17"/>
      <c r="C61" s="41"/>
      <c r="D61" s="17"/>
      <c r="E61" s="34" t="s">
        <v>3</v>
      </c>
    </row>
    <row r="62" spans="1:5" x14ac:dyDescent="0.2">
      <c r="A62" s="37" t="s">
        <v>43</v>
      </c>
      <c r="B62" s="17"/>
      <c r="C62" s="41"/>
      <c r="D62" s="17" t="s">
        <v>3</v>
      </c>
      <c r="E62" s="34" t="s">
        <v>3</v>
      </c>
    </row>
    <row r="63" spans="1:5" x14ac:dyDescent="0.2">
      <c r="A63" s="1" t="s">
        <v>44</v>
      </c>
      <c r="B63" s="17">
        <v>277338</v>
      </c>
      <c r="C63" s="17">
        <v>277338</v>
      </c>
      <c r="D63" s="17">
        <f>C63-B63</f>
        <v>0</v>
      </c>
      <c r="E63" s="34">
        <f>ROUND(D63/B63,4)</f>
        <v>0</v>
      </c>
    </row>
    <row r="64" spans="1:5" ht="25.5" x14ac:dyDescent="0.2">
      <c r="A64" s="1" t="s">
        <v>45</v>
      </c>
      <c r="B64" s="17">
        <v>54161</v>
      </c>
      <c r="C64" s="17">
        <v>54161</v>
      </c>
      <c r="D64" s="17">
        <f>C64-B64</f>
        <v>0</v>
      </c>
      <c r="E64" s="34">
        <f>ROUND(D64/B64,4)</f>
        <v>0</v>
      </c>
    </row>
    <row r="65" spans="1:5" x14ac:dyDescent="0.2">
      <c r="A65" s="1" t="s">
        <v>46</v>
      </c>
      <c r="B65" s="17">
        <v>2221</v>
      </c>
      <c r="C65" s="17">
        <v>2221</v>
      </c>
      <c r="D65" s="17">
        <f>C65-B65</f>
        <v>0</v>
      </c>
      <c r="E65" s="34">
        <f>ROUND(D65/B65,4)</f>
        <v>0</v>
      </c>
    </row>
    <row r="66" spans="1:5" x14ac:dyDescent="0.2">
      <c r="A66" s="1" t="s">
        <v>47</v>
      </c>
      <c r="B66" s="17">
        <v>7717</v>
      </c>
      <c r="C66" s="17">
        <v>7717</v>
      </c>
      <c r="D66" s="17">
        <f t="shared" ref="D66:D72" si="9">C66-B66</f>
        <v>0</v>
      </c>
      <c r="E66" s="34">
        <f t="shared" ref="E66:E73" si="10">ROUND(D66/B66,4)</f>
        <v>0</v>
      </c>
    </row>
    <row r="67" spans="1:5" ht="12.75" customHeight="1" x14ac:dyDescent="0.2">
      <c r="A67" s="1" t="s">
        <v>48</v>
      </c>
      <c r="B67" s="17">
        <v>2489</v>
      </c>
      <c r="C67" s="17">
        <v>2489</v>
      </c>
      <c r="D67" s="17">
        <f t="shared" si="9"/>
        <v>0</v>
      </c>
      <c r="E67" s="34">
        <f t="shared" si="10"/>
        <v>0</v>
      </c>
    </row>
    <row r="68" spans="1:5" ht="12.75" customHeight="1" x14ac:dyDescent="0.2">
      <c r="A68" s="1" t="s">
        <v>69</v>
      </c>
      <c r="B68" s="17">
        <v>1000</v>
      </c>
      <c r="C68" s="17">
        <v>1250</v>
      </c>
      <c r="D68" s="17">
        <f t="shared" si="9"/>
        <v>250</v>
      </c>
      <c r="E68" s="34">
        <f t="shared" si="10"/>
        <v>0.25</v>
      </c>
    </row>
    <row r="69" spans="1:5" ht="12.75" customHeight="1" x14ac:dyDescent="0.2">
      <c r="A69" s="1" t="s">
        <v>72</v>
      </c>
      <c r="B69" s="17">
        <v>1661</v>
      </c>
      <c r="C69" s="17">
        <v>1661</v>
      </c>
      <c r="D69" s="17">
        <f t="shared" si="9"/>
        <v>0</v>
      </c>
      <c r="E69" s="34">
        <f t="shared" si="10"/>
        <v>0</v>
      </c>
    </row>
    <row r="70" spans="1:5" x14ac:dyDescent="0.2">
      <c r="A70" s="4" t="s">
        <v>49</v>
      </c>
      <c r="B70" s="17">
        <v>1500</v>
      </c>
      <c r="C70" s="17">
        <v>1500</v>
      </c>
      <c r="D70" s="17">
        <f t="shared" si="9"/>
        <v>0</v>
      </c>
      <c r="E70" s="34">
        <f t="shared" si="10"/>
        <v>0</v>
      </c>
    </row>
    <row r="71" spans="1:5" x14ac:dyDescent="0.2">
      <c r="A71" s="4" t="s">
        <v>85</v>
      </c>
      <c r="B71" s="17">
        <v>0</v>
      </c>
      <c r="C71" s="17">
        <v>10000</v>
      </c>
      <c r="D71" s="17">
        <f t="shared" si="9"/>
        <v>10000</v>
      </c>
      <c r="E71" s="34">
        <v>1</v>
      </c>
    </row>
    <row r="72" spans="1:5" x14ac:dyDescent="0.2">
      <c r="A72" s="42" t="s">
        <v>50</v>
      </c>
      <c r="B72" s="17">
        <v>23600</v>
      </c>
      <c r="C72" s="17">
        <v>23600</v>
      </c>
      <c r="D72" s="17">
        <f t="shared" si="9"/>
        <v>0</v>
      </c>
      <c r="E72" s="34">
        <f t="shared" si="10"/>
        <v>0</v>
      </c>
    </row>
    <row r="73" spans="1:5" s="9" customFormat="1" ht="12.75" customHeight="1" x14ac:dyDescent="0.2">
      <c r="A73" s="30" t="s">
        <v>51</v>
      </c>
      <c r="B73" s="38">
        <f>SUM(B63:B72)</f>
        <v>371687</v>
      </c>
      <c r="C73" s="38">
        <f>SUM(C63:C72)</f>
        <v>381937</v>
      </c>
      <c r="D73" s="38">
        <f>SUM(D63:D72)</f>
        <v>10250</v>
      </c>
      <c r="E73" s="39">
        <f t="shared" si="10"/>
        <v>2.76E-2</v>
      </c>
    </row>
    <row r="74" spans="1:5" s="9" customFormat="1" ht="12.75" customHeight="1" x14ac:dyDescent="0.2">
      <c r="A74" s="30"/>
      <c r="B74" s="38"/>
      <c r="C74" s="46"/>
      <c r="D74" s="17" t="s">
        <v>3</v>
      </c>
      <c r="E74" s="34" t="s">
        <v>3</v>
      </c>
    </row>
    <row r="75" spans="1:5" s="9" customFormat="1" ht="12.75" customHeight="1" x14ac:dyDescent="0.2">
      <c r="A75" s="30" t="s">
        <v>52</v>
      </c>
      <c r="B75" s="47"/>
      <c r="C75" s="48"/>
      <c r="D75" s="47"/>
      <c r="E75" s="47"/>
    </row>
    <row r="76" spans="1:5" x14ac:dyDescent="0.2">
      <c r="A76" s="42" t="s">
        <v>53</v>
      </c>
      <c r="B76" s="17">
        <v>625755</v>
      </c>
      <c r="C76" s="17">
        <v>625755</v>
      </c>
      <c r="D76" s="17">
        <f t="shared" ref="D76:D78" si="11">C76-B76</f>
        <v>0</v>
      </c>
      <c r="E76" s="34">
        <f t="shared" ref="E76:E78" si="12">ROUND(D76/B76,4)</f>
        <v>0</v>
      </c>
    </row>
    <row r="77" spans="1:5" x14ac:dyDescent="0.2">
      <c r="A77" s="42" t="s">
        <v>92</v>
      </c>
      <c r="B77" s="17">
        <v>78102</v>
      </c>
      <c r="C77" s="17">
        <v>0</v>
      </c>
      <c r="D77" s="17">
        <f t="shared" ref="D77" si="13">C77-B77</f>
        <v>-78102</v>
      </c>
      <c r="E77" s="34">
        <f t="shared" ref="E77" si="14">ROUND(D77/B77,4)</f>
        <v>-1</v>
      </c>
    </row>
    <row r="78" spans="1:5" s="9" customFormat="1" x14ac:dyDescent="0.2">
      <c r="A78" s="3" t="s">
        <v>54</v>
      </c>
      <c r="B78" s="38">
        <f>SUM(B76:B76)</f>
        <v>625755</v>
      </c>
      <c r="C78" s="38">
        <f>SUM(C76:C76)</f>
        <v>625755</v>
      </c>
      <c r="D78" s="38">
        <f t="shared" si="11"/>
        <v>0</v>
      </c>
      <c r="E78" s="39">
        <f t="shared" si="12"/>
        <v>0</v>
      </c>
    </row>
    <row r="79" spans="1:5" s="9" customFormat="1" x14ac:dyDescent="0.2">
      <c r="A79" s="3"/>
      <c r="B79" s="38"/>
      <c r="C79" s="46"/>
      <c r="D79" s="38"/>
      <c r="E79" s="39"/>
    </row>
    <row r="80" spans="1:5" s="9" customFormat="1" x14ac:dyDescent="0.2">
      <c r="A80" s="3" t="s">
        <v>81</v>
      </c>
      <c r="B80" s="38"/>
      <c r="C80" s="46"/>
      <c r="D80" s="38"/>
      <c r="E80" s="39"/>
    </row>
    <row r="81" spans="1:5" s="9" customFormat="1" x14ac:dyDescent="0.2">
      <c r="A81" s="4" t="s">
        <v>55</v>
      </c>
      <c r="B81" s="49">
        <v>242096</v>
      </c>
      <c r="C81" s="50">
        <v>242096</v>
      </c>
      <c r="D81" s="17">
        <f t="shared" ref="D81:D99" si="15">C81-B81</f>
        <v>0</v>
      </c>
      <c r="E81" s="34">
        <f t="shared" ref="E81:E99" si="16">ROUND(D81/B81,4)</f>
        <v>0</v>
      </c>
    </row>
    <row r="82" spans="1:5" s="9" customFormat="1" x14ac:dyDescent="0.2">
      <c r="A82" s="4" t="s">
        <v>56</v>
      </c>
      <c r="B82" s="49">
        <v>35670</v>
      </c>
      <c r="C82" s="50">
        <v>35670</v>
      </c>
      <c r="D82" s="17">
        <f t="shared" si="15"/>
        <v>0</v>
      </c>
      <c r="E82" s="34">
        <f t="shared" si="16"/>
        <v>0</v>
      </c>
    </row>
    <row r="83" spans="1:5" s="9" customFormat="1" x14ac:dyDescent="0.2">
      <c r="A83" s="3" t="s">
        <v>57</v>
      </c>
      <c r="B83" s="38">
        <f t="shared" ref="B83:C83" si="17">SUM(B81:B82)</f>
        <v>277766</v>
      </c>
      <c r="C83" s="38">
        <f t="shared" si="17"/>
        <v>277766</v>
      </c>
      <c r="D83" s="38">
        <f t="shared" si="15"/>
        <v>0</v>
      </c>
      <c r="E83" s="39">
        <f t="shared" si="16"/>
        <v>0</v>
      </c>
    </row>
    <row r="84" spans="1:5" s="9" customFormat="1" x14ac:dyDescent="0.2">
      <c r="A84" s="3"/>
      <c r="B84" s="38"/>
      <c r="C84" s="38"/>
      <c r="D84" s="17"/>
      <c r="E84" s="34"/>
    </row>
    <row r="85" spans="1:5" s="9" customFormat="1" x14ac:dyDescent="0.2">
      <c r="A85" s="4" t="s">
        <v>58</v>
      </c>
      <c r="B85" s="50">
        <v>151507</v>
      </c>
      <c r="C85" s="50">
        <v>151507</v>
      </c>
      <c r="D85" s="17">
        <f t="shared" si="15"/>
        <v>0</v>
      </c>
      <c r="E85" s="34">
        <f t="shared" si="16"/>
        <v>0</v>
      </c>
    </row>
    <row r="86" spans="1:5" s="9" customFormat="1" x14ac:dyDescent="0.2">
      <c r="A86" s="4" t="s">
        <v>59</v>
      </c>
      <c r="B86" s="50">
        <v>3981</v>
      </c>
      <c r="C86" s="50">
        <v>3981</v>
      </c>
      <c r="D86" s="17">
        <f t="shared" si="15"/>
        <v>0</v>
      </c>
      <c r="E86" s="34">
        <f t="shared" si="16"/>
        <v>0</v>
      </c>
    </row>
    <row r="87" spans="1:5" s="9" customFormat="1" x14ac:dyDescent="0.2">
      <c r="A87" s="3" t="s">
        <v>60</v>
      </c>
      <c r="B87" s="38">
        <f t="shared" ref="B87:C87" si="18">SUM(B85:B86)</f>
        <v>155488</v>
      </c>
      <c r="C87" s="38">
        <f t="shared" si="18"/>
        <v>155488</v>
      </c>
      <c r="D87" s="38">
        <f t="shared" si="15"/>
        <v>0</v>
      </c>
      <c r="E87" s="39">
        <f t="shared" si="16"/>
        <v>0</v>
      </c>
    </row>
    <row r="88" spans="1:5" s="9" customFormat="1" x14ac:dyDescent="0.2">
      <c r="A88" s="3"/>
      <c r="B88" s="38"/>
      <c r="C88" s="46"/>
      <c r="D88" s="17"/>
      <c r="E88" s="34"/>
    </row>
    <row r="89" spans="1:5" s="9" customFormat="1" x14ac:dyDescent="0.2">
      <c r="A89" s="4" t="s">
        <v>61</v>
      </c>
      <c r="B89" s="49">
        <v>158206</v>
      </c>
      <c r="C89" s="50">
        <v>158206</v>
      </c>
      <c r="D89" s="17">
        <f t="shared" si="15"/>
        <v>0</v>
      </c>
      <c r="E89" s="34">
        <f t="shared" si="16"/>
        <v>0</v>
      </c>
    </row>
    <row r="90" spans="1:5" s="9" customFormat="1" x14ac:dyDescent="0.2">
      <c r="A90" s="3" t="s">
        <v>62</v>
      </c>
      <c r="B90" s="38">
        <f>B89</f>
        <v>158206</v>
      </c>
      <c r="C90" s="38">
        <f>C89</f>
        <v>158206</v>
      </c>
      <c r="D90" s="38">
        <f t="shared" si="15"/>
        <v>0</v>
      </c>
      <c r="E90" s="39">
        <f t="shared" si="16"/>
        <v>0</v>
      </c>
    </row>
    <row r="91" spans="1:5" s="9" customFormat="1" x14ac:dyDescent="0.2">
      <c r="A91" s="3"/>
      <c r="B91" s="38"/>
      <c r="C91" s="38"/>
      <c r="D91" s="17"/>
      <c r="E91" s="34"/>
    </row>
    <row r="92" spans="1:5" s="9" customFormat="1" x14ac:dyDescent="0.2">
      <c r="A92" s="4" t="s">
        <v>63</v>
      </c>
      <c r="B92" s="50">
        <v>21890</v>
      </c>
      <c r="C92" s="50">
        <v>22985</v>
      </c>
      <c r="D92" s="17">
        <f t="shared" si="15"/>
        <v>1095</v>
      </c>
      <c r="E92" s="34">
        <f t="shared" si="16"/>
        <v>0.05</v>
      </c>
    </row>
    <row r="93" spans="1:5" s="9" customFormat="1" x14ac:dyDescent="0.2">
      <c r="A93" s="3" t="s">
        <v>64</v>
      </c>
      <c r="B93" s="38">
        <f>B92</f>
        <v>21890</v>
      </c>
      <c r="C93" s="38">
        <f>C92</f>
        <v>22985</v>
      </c>
      <c r="D93" s="38">
        <f t="shared" si="15"/>
        <v>1095</v>
      </c>
      <c r="E93" s="39">
        <f t="shared" si="16"/>
        <v>0.05</v>
      </c>
    </row>
    <row r="94" spans="1:5" s="9" customFormat="1" x14ac:dyDescent="0.2">
      <c r="A94" s="3"/>
      <c r="B94" s="38"/>
      <c r="C94" s="38"/>
      <c r="D94" s="17"/>
      <c r="E94" s="34"/>
    </row>
    <row r="95" spans="1:5" s="9" customFormat="1" x14ac:dyDescent="0.2">
      <c r="A95" s="3" t="s">
        <v>65</v>
      </c>
      <c r="B95" s="38">
        <f>B93+B90+B87+B83</f>
        <v>613350</v>
      </c>
      <c r="C95" s="38">
        <f>C93+C90+C87+C83</f>
        <v>614445</v>
      </c>
      <c r="D95" s="38">
        <f t="shared" si="15"/>
        <v>1095</v>
      </c>
      <c r="E95" s="39">
        <f t="shared" si="16"/>
        <v>1.8E-3</v>
      </c>
    </row>
    <row r="96" spans="1:5" s="9" customFormat="1" x14ac:dyDescent="0.2">
      <c r="A96" s="3"/>
      <c r="B96" s="38"/>
      <c r="C96" s="38"/>
      <c r="D96" s="17"/>
      <c r="E96" s="34"/>
    </row>
    <row r="97" spans="1:5" s="9" customFormat="1" ht="13.35" customHeight="1" x14ac:dyDescent="0.2">
      <c r="A97" s="30" t="s">
        <v>66</v>
      </c>
      <c r="B97" s="38">
        <f>B95+B78+B73</f>
        <v>1610792</v>
      </c>
      <c r="C97" s="38">
        <f>C95+C78+C73</f>
        <v>1622137</v>
      </c>
      <c r="D97" s="38">
        <f t="shared" si="15"/>
        <v>11345</v>
      </c>
      <c r="E97" s="39">
        <f t="shared" si="16"/>
        <v>7.0000000000000001E-3</v>
      </c>
    </row>
    <row r="98" spans="1:5" s="9" customFormat="1" x14ac:dyDescent="0.2">
      <c r="A98" s="30"/>
      <c r="B98" s="38"/>
      <c r="C98" s="38"/>
      <c r="D98" s="17"/>
      <c r="E98" s="34"/>
    </row>
    <row r="99" spans="1:5" s="9" customFormat="1" x14ac:dyDescent="0.2">
      <c r="A99" s="7" t="s">
        <v>67</v>
      </c>
      <c r="B99" s="51">
        <f>B97+B60</f>
        <v>19723699</v>
      </c>
      <c r="C99" s="51">
        <f>C97+C60</f>
        <v>20648517</v>
      </c>
      <c r="D99" s="51">
        <f t="shared" si="15"/>
        <v>924818</v>
      </c>
      <c r="E99" s="52">
        <f t="shared" si="16"/>
        <v>4.6899999999999997E-2</v>
      </c>
    </row>
    <row r="100" spans="1:5" s="9" customFormat="1" x14ac:dyDescent="0.2">
      <c r="A100" s="8"/>
      <c r="B100"/>
      <c r="C100" s="18"/>
      <c r="D100" s="10"/>
      <c r="E100" s="19"/>
    </row>
    <row r="101" spans="1:5" x14ac:dyDescent="0.2">
      <c r="A101" s="20" t="s">
        <v>68</v>
      </c>
      <c r="B101"/>
      <c r="C101" s="21"/>
      <c r="E101" s="11"/>
    </row>
    <row r="102" spans="1:5" x14ac:dyDescent="0.2">
      <c r="A102" s="56" t="s">
        <v>91</v>
      </c>
      <c r="B102" s="56"/>
      <c r="C102" s="56"/>
      <c r="D102" s="56"/>
      <c r="E102" s="56"/>
    </row>
    <row r="103" spans="1:5" x14ac:dyDescent="0.2">
      <c r="A103" s="56" t="s">
        <v>89</v>
      </c>
      <c r="B103" s="56"/>
      <c r="C103" s="56"/>
      <c r="D103" s="56"/>
      <c r="E103" s="56"/>
    </row>
    <row r="104" spans="1:5" x14ac:dyDescent="0.2">
      <c r="A104" s="56" t="s">
        <v>90</v>
      </c>
      <c r="B104" s="56"/>
      <c r="C104" s="56"/>
      <c r="D104" s="56"/>
      <c r="E104" s="56"/>
    </row>
    <row r="105" spans="1:5" x14ac:dyDescent="0.2">
      <c r="A105" s="54"/>
      <c r="B105" s="54"/>
      <c r="C105" s="54"/>
      <c r="D105" s="54"/>
      <c r="E105" s="54"/>
    </row>
  </sheetData>
  <mergeCells count="5">
    <mergeCell ref="A105:E105"/>
    <mergeCell ref="B4:E4"/>
    <mergeCell ref="A102:E102"/>
    <mergeCell ref="A103:E103"/>
    <mergeCell ref="A104:E104"/>
  </mergeCells>
  <printOptions horizontalCentered="1"/>
  <pageMargins left="0.25" right="0.25" top="0.75" bottom="0.75" header="0.3" footer="0.3"/>
  <pageSetup scale="88" fitToHeight="0" orientation="portrait" r:id="rId1"/>
  <headerFooter alignWithMargins="0">
    <oddFooter>&amp;C&amp;9Page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</vt:lpstr>
      <vt:lpstr>STATE!Print_Area</vt:lpstr>
      <vt:lpstr>STATE!Print_Titles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Rudisill, Naomi</dc:creator>
  <cp:lastModifiedBy>Hanft, Benjamin</cp:lastModifiedBy>
  <cp:lastPrinted>2026-07-12T20:41:18Z</cp:lastPrinted>
  <dcterms:created xsi:type="dcterms:W3CDTF">2021-01-29T19:12:09Z</dcterms:created>
  <dcterms:modified xsi:type="dcterms:W3CDTF">2026-07-12T20:41:22Z</dcterms:modified>
</cp:coreProperties>
</file>